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GR" sheetId="1" r:id="rId4"/>
    <sheet state="visible" name="CAGR обратный счет" sheetId="2" r:id="rId5"/>
    <sheet state="visible" name="Средневзвешанный расчет" sheetId="3" r:id="rId6"/>
    <sheet state="visible" name="ЧИСТВНДОХ 1 год" sheetId="4" r:id="rId7"/>
    <sheet state="visible" name="ЧИСТВНДОХ 5 лет" sheetId="5" r:id="rId8"/>
  </sheets>
  <definedNames/>
  <calcPr/>
</workbook>
</file>

<file path=xl/sharedStrings.xml><?xml version="1.0" encoding="utf-8"?>
<sst xmlns="http://schemas.openxmlformats.org/spreadsheetml/2006/main" count="36" uniqueCount="24">
  <si>
    <t>Дата</t>
  </si>
  <si>
    <t>взносы/снятия</t>
  </si>
  <si>
    <t>Обратный счёт</t>
  </si>
  <si>
    <t>остаток на счете</t>
  </si>
  <si>
    <t>длина периода</t>
  </si>
  <si>
    <t>капитал в работе</t>
  </si>
  <si>
    <t>год</t>
  </si>
  <si>
    <t>сумма</t>
  </si>
  <si>
    <t>комментарий</t>
  </si>
  <si>
    <t>вложили</t>
  </si>
  <si>
    <t>сняли</t>
  </si>
  <si>
    <t>CAGR</t>
  </si>
  <si>
    <t>Темп роста</t>
  </si>
  <si>
    <t>Средние активы в работе</t>
  </si>
  <si>
    <t>Вид формулы</t>
  </si>
  <si>
    <t>СУММПРОИЗВ(F4:F17;E4:E17)/365</t>
  </si>
  <si>
    <t>вид формулы</t>
  </si>
  <si>
    <t>Общий валовый доход</t>
  </si>
  <si>
    <t>=СТЕПЕНЬ(B3/B2;1/(A3-A2))-1</t>
  </si>
  <si>
    <t>=D17-D16</t>
  </si>
  <si>
    <t>Годовая доходность</t>
  </si>
  <si>
    <t>E21/E19</t>
  </si>
  <si>
    <t>=E13*(1+$F$14)</t>
  </si>
  <si>
    <t>=ЧИСТВНДОХ(C3:C17;B3:B17)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</si>
</sst>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.MM.yyyy"/>
    <numFmt numFmtId="165" formatCode="#,##0_)Р;[Red](#,##0)Р"/>
    <numFmt numFmtId="166" formatCode="#,##0\Р"/>
    <numFmt numFmtId="167" formatCode="0.000%"/>
  </numFmts>
  <fonts count="11">
    <font>
      <sz val="10.0"/>
      <color rgb="FF000000"/>
      <name val="Arial"/>
    </font>
    <font>
      <sz val="11.0"/>
      <color theme="1"/>
      <name val="Arial"/>
    </font>
    <font>
      <sz val="36.0"/>
      <color theme="1"/>
      <name val="Arial"/>
    </font>
    <font/>
    <font>
      <b/>
      <sz val="18.0"/>
      <color rgb="FF000000"/>
      <name val="Arial"/>
    </font>
    <font>
      <sz val="11.0"/>
      <color rgb="FF000000"/>
      <name val="Arial"/>
    </font>
    <font>
      <sz val="14.0"/>
      <color theme="1"/>
      <name val="Arial"/>
    </font>
    <font>
      <b/>
      <sz val="18.0"/>
      <color theme="1"/>
      <name val="Arial"/>
    </font>
    <font>
      <b/>
      <sz val="11.0"/>
      <color rgb="FF000000"/>
      <name val="Arial"/>
    </font>
    <font>
      <b/>
      <sz val="12.0"/>
      <color rgb="FF000000"/>
      <name val="Arial"/>
    </font>
    <font>
      <sz val="11.0"/>
      <color rgb="FF000000"/>
    </font>
  </fonts>
  <fills count="3">
    <fill>
      <patternFill patternType="none"/>
    </fill>
    <fill>
      <patternFill patternType="lightGray"/>
    </fill>
    <fill>
      <patternFill patternType="solid">
        <fgColor rgb="FFD0F2FC"/>
        <bgColor rgb="FFD0F2FC"/>
      </patternFill>
    </fill>
  </fills>
  <borders count="21">
    <border/>
    <border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/>
    </border>
    <border>
      <left/>
      <right/>
      <top/>
      <bottom style="thin">
        <color rgb="FF000000"/>
      </bottom>
    </border>
    <border>
      <top/>
    </border>
    <border>
      <right/>
      <top/>
    </border>
    <border>
      <left/>
      <right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right/>
      <bottom style="thick">
        <color rgb="FFE0479E"/>
      </bottom>
    </border>
    <border>
      <right/>
      <bottom/>
    </border>
    <border>
      <top/>
      <bottom style="thick">
        <color rgb="FFE0479E"/>
      </bottom>
    </border>
    <border>
      <bottom style="thick">
        <color rgb="FFE0479E"/>
      </bottom>
    </border>
    <border>
      <right/>
      <top/>
      <bottom style="thick">
        <color rgb="FFE0479E"/>
      </bottom>
    </border>
    <border>
      <bottom style="thin">
        <color rgb="FF000000"/>
      </bottom>
    </border>
    <border>
      <right/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Border="1" applyFont="1"/>
    <xf borderId="3" fillId="0" fontId="3" numFmtId="0" xfId="0" applyBorder="1" applyFont="1"/>
    <xf borderId="4" fillId="0" fontId="3" numFmtId="0" xfId="0" applyBorder="1" applyFont="1"/>
    <xf borderId="4" fillId="2" fontId="1" numFmtId="0" xfId="0" applyBorder="1" applyFont="1"/>
    <xf borderId="5" fillId="2" fontId="1" numFmtId="0" xfId="0" applyAlignment="1" applyBorder="1" applyFont="1">
      <alignment horizontal="center"/>
    </xf>
    <xf borderId="6" fillId="2" fontId="2" numFmtId="0" xfId="0" applyBorder="1" applyFont="1"/>
    <xf borderId="7" fillId="2" fontId="4" numFmtId="0" xfId="0" applyAlignment="1" applyBorder="1" applyFont="1">
      <alignment readingOrder="0"/>
    </xf>
    <xf borderId="5" fillId="2" fontId="5" numFmtId="0" xfId="0" applyAlignment="1" applyBorder="1" applyFont="1">
      <alignment horizontal="center" readingOrder="0"/>
    </xf>
    <xf borderId="7" fillId="2" fontId="1" numFmtId="0" xfId="0" applyBorder="1" applyFont="1"/>
    <xf borderId="8" fillId="0" fontId="3" numFmtId="0" xfId="0" applyBorder="1" applyFont="1"/>
    <xf borderId="5" fillId="2" fontId="5" numFmtId="0" xfId="0" applyAlignment="1" applyBorder="1" applyFont="1">
      <alignment readingOrder="0"/>
    </xf>
    <xf borderId="9" fillId="0" fontId="3" numFmtId="0" xfId="0" applyBorder="1" applyFont="1"/>
    <xf borderId="5" fillId="2" fontId="1" numFmtId="164" xfId="0" applyAlignment="1" applyBorder="1" applyFont="1" applyNumberFormat="1">
      <alignment horizontal="center"/>
    </xf>
    <xf borderId="5" fillId="2" fontId="5" numFmtId="165" xfId="0" applyAlignment="1" applyBorder="1" applyFont="1" applyNumberFormat="1">
      <alignment horizontal="center" readingOrder="0"/>
    </xf>
    <xf borderId="10" fillId="2" fontId="5" numFmtId="0" xfId="0" applyAlignment="1" applyBorder="1" applyFont="1">
      <alignment horizontal="center" readingOrder="0"/>
    </xf>
    <xf borderId="4" fillId="2" fontId="6" numFmtId="0" xfId="0" applyAlignment="1" applyBorder="1" applyFont="1">
      <alignment horizontal="center"/>
    </xf>
    <xf borderId="11" fillId="2" fontId="6" numFmtId="0" xfId="0" applyAlignment="1" applyBorder="1" applyFont="1">
      <alignment horizontal="center"/>
    </xf>
    <xf borderId="11" fillId="2" fontId="6" numFmtId="166" xfId="0" applyAlignment="1" applyBorder="1" applyFont="1" applyNumberFormat="1">
      <alignment horizontal="center"/>
    </xf>
    <xf borderId="12" fillId="2" fontId="1" numFmtId="0" xfId="0" applyBorder="1" applyFont="1"/>
    <xf borderId="5" fillId="2" fontId="6" numFmtId="0" xfId="0" applyAlignment="1" applyBorder="1" applyFont="1">
      <alignment horizontal="center"/>
    </xf>
    <xf borderId="13" fillId="2" fontId="5" numFmtId="166" xfId="0" applyAlignment="1" applyBorder="1" applyFont="1" applyNumberFormat="1">
      <alignment horizontal="center" readingOrder="0"/>
    </xf>
    <xf borderId="5" fillId="2" fontId="6" numFmtId="166" xfId="0" applyAlignment="1" applyBorder="1" applyFont="1" applyNumberFormat="1">
      <alignment horizontal="center"/>
    </xf>
    <xf borderId="13" fillId="2" fontId="7" numFmtId="0" xfId="0" applyAlignment="1" applyBorder="1" applyFont="1">
      <alignment horizontal="center"/>
    </xf>
    <xf borderId="14" fillId="2" fontId="1" numFmtId="0" xfId="0" applyAlignment="1" applyBorder="1" applyFont="1">
      <alignment horizontal="center"/>
    </xf>
    <xf borderId="14" fillId="2" fontId="1" numFmtId="0" xfId="0" applyBorder="1" applyFont="1"/>
    <xf borderId="15" fillId="2" fontId="8" numFmtId="0" xfId="0" applyAlignment="1" applyBorder="1" applyFont="1">
      <alignment horizontal="center" readingOrder="0"/>
    </xf>
    <xf borderId="15" fillId="0" fontId="3" numFmtId="0" xfId="0" applyBorder="1" applyFont="1"/>
    <xf borderId="16" fillId="2" fontId="7" numFmtId="167" xfId="0" applyAlignment="1" applyBorder="1" applyFont="1" applyNumberFormat="1">
      <alignment horizontal="center"/>
    </xf>
    <xf borderId="17" fillId="0" fontId="3" numFmtId="0" xfId="0" applyBorder="1" applyFont="1"/>
    <xf borderId="14" fillId="2" fontId="5" numFmtId="0" xfId="0" applyAlignment="1" applyBorder="1" applyFont="1">
      <alignment readingOrder="0"/>
    </xf>
    <xf borderId="13" fillId="0" fontId="3" numFmtId="0" xfId="0" applyBorder="1" applyFont="1"/>
    <xf borderId="15" fillId="2" fontId="8" numFmtId="165" xfId="0" applyAlignment="1" applyBorder="1" applyFont="1" applyNumberFormat="1">
      <alignment horizontal="center" readingOrder="0"/>
    </xf>
    <xf borderId="14" fillId="2" fontId="6" numFmtId="0" xfId="0" applyBorder="1" applyFont="1"/>
    <xf borderId="18" fillId="2" fontId="5" numFmtId="0" xfId="0" applyAlignment="1" applyBorder="1" applyFont="1">
      <alignment horizontal="center" readingOrder="0"/>
    </xf>
    <xf borderId="18" fillId="0" fontId="3" numFmtId="0" xfId="0" applyBorder="1" applyFont="1"/>
    <xf borderId="19" fillId="0" fontId="3" numFmtId="0" xfId="0" applyBorder="1" applyFont="1"/>
    <xf quotePrefix="1" borderId="18" fillId="2" fontId="5" numFmtId="0" xfId="0" applyAlignment="1" applyBorder="1" applyFont="1">
      <alignment horizontal="center" readingOrder="0"/>
    </xf>
    <xf borderId="12" fillId="2" fontId="6" numFmtId="0" xfId="0" applyBorder="1" applyFont="1"/>
    <xf quotePrefix="1" borderId="12" fillId="2" fontId="6" numFmtId="0" xfId="0" applyBorder="1" applyFont="1"/>
    <xf borderId="20" fillId="2" fontId="5" numFmtId="0" xfId="0" applyAlignment="1" applyBorder="1" applyFont="1">
      <alignment horizontal="center" readingOrder="0"/>
    </xf>
    <xf borderId="20" fillId="0" fontId="3" numFmtId="0" xfId="0" applyBorder="1" applyFont="1"/>
    <xf borderId="5" fillId="0" fontId="3" numFmtId="0" xfId="0" applyBorder="1" applyFont="1"/>
    <xf quotePrefix="1" borderId="20" fillId="2" fontId="5" numFmtId="0" xfId="0" applyAlignment="1" applyBorder="1" applyFont="1">
      <alignment horizontal="center" readingOrder="0"/>
    </xf>
    <xf borderId="15" fillId="2" fontId="9" numFmtId="0" xfId="0" applyAlignment="1" applyBorder="1" applyFont="1">
      <alignment horizontal="center" readingOrder="0"/>
    </xf>
    <xf borderId="15" fillId="2" fontId="9" numFmtId="10" xfId="0" applyAlignment="1" applyBorder="1" applyFont="1" applyNumberFormat="1">
      <alignment horizontal="center" readingOrder="0"/>
    </xf>
    <xf borderId="14" fillId="2" fontId="5" numFmtId="167" xfId="0" applyAlignment="1" applyBorder="1" applyFont="1" applyNumberFormat="1">
      <alignment readingOrder="0"/>
    </xf>
    <xf borderId="12" fillId="2" fontId="5" numFmtId="0" xfId="0" applyAlignment="1" applyBorder="1" applyFont="1">
      <alignment readingOrder="0"/>
    </xf>
    <xf quotePrefix="1" borderId="12" fillId="2" fontId="5" numFmtId="0" xfId="0" applyAlignment="1" applyBorder="1" applyFont="1">
      <alignment readingOrder="0"/>
    </xf>
    <xf borderId="5" fillId="2" fontId="5" numFmtId="164" xfId="0" applyAlignment="1" applyBorder="1" applyFont="1" applyNumberFormat="1">
      <alignment horizontal="center" readingOrder="0"/>
    </xf>
    <xf borderId="5" fillId="2" fontId="10" numFmtId="164" xfId="0" applyAlignment="1" applyBorder="1" applyFont="1" applyNumberFormat="1">
      <alignment horizontal="center" readingOrder="0"/>
    </xf>
    <xf borderId="17" fillId="2" fontId="9" numFmtId="10" xfId="0" applyAlignment="1" applyBorder="1" applyFont="1" applyNumberFormat="1">
      <alignment horizontal="center" readingOrder="0"/>
    </xf>
    <xf quotePrefix="1" borderId="19" fillId="2" fontId="5" numFmtId="0" xfId="0" applyAlignment="1" applyBorder="1" applyFont="1">
      <alignment horizontal="center" readingOrder="0"/>
    </xf>
    <xf borderId="5" fillId="2" fontId="10" numFmtId="165" xfId="0" applyAlignment="1" applyBorder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085850" cy="257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952500" cy="219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962025" cy="219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085850" cy="257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085850" cy="257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.57"/>
    <col customWidth="1" min="2" max="2" width="20.29"/>
    <col customWidth="1" min="3" max="3" width="22.0"/>
    <col customWidth="1" min="4" max="4" width="23.29"/>
    <col customWidth="1" min="5" max="5" width="14.29"/>
  </cols>
  <sheetData>
    <row r="1" ht="20.25" customHeight="1">
      <c r="A1" s="1"/>
      <c r="B1" s="7"/>
      <c r="C1" s="11"/>
      <c r="D1" s="11"/>
      <c r="E1" s="13"/>
    </row>
    <row r="2">
      <c r="A2" s="1"/>
      <c r="B2" s="1"/>
      <c r="C2" s="1"/>
      <c r="D2" s="1"/>
      <c r="E2" s="1"/>
    </row>
    <row r="3">
      <c r="A3" s="1"/>
      <c r="B3" s="17" t="s">
        <v>6</v>
      </c>
      <c r="C3" s="17" t="s">
        <v>7</v>
      </c>
      <c r="D3" s="17" t="s">
        <v>8</v>
      </c>
      <c r="E3" s="1"/>
    </row>
    <row r="4">
      <c r="A4" s="1"/>
      <c r="B4" s="18">
        <v>2007.0</v>
      </c>
      <c r="C4" s="19">
        <v>1000000.0</v>
      </c>
      <c r="D4" s="18" t="s">
        <v>9</v>
      </c>
      <c r="E4" s="20"/>
    </row>
    <row r="5">
      <c r="A5" s="1"/>
      <c r="B5" s="21">
        <v>2019.0</v>
      </c>
      <c r="C5" s="23">
        <v>3500000.0</v>
      </c>
      <c r="D5" s="21" t="s">
        <v>10</v>
      </c>
      <c r="E5" s="1"/>
    </row>
    <row r="6">
      <c r="A6" s="1"/>
      <c r="B6" s="24" t="s">
        <v>11</v>
      </c>
      <c r="C6" s="29">
        <f>POWER(C5/C4,1/(B5-B4))-1</f>
        <v>0.1100409583</v>
      </c>
      <c r="D6" s="32"/>
      <c r="E6" s="1"/>
    </row>
    <row r="7">
      <c r="A7" s="1"/>
      <c r="B7" s="34"/>
      <c r="C7" s="34"/>
      <c r="D7" s="34"/>
      <c r="E7" s="1"/>
    </row>
    <row r="8">
      <c r="A8" s="1"/>
      <c r="B8" s="39" t="s">
        <v>16</v>
      </c>
      <c r="C8" s="40" t="s">
        <v>18</v>
      </c>
      <c r="D8" s="39"/>
      <c r="E8" s="20"/>
    </row>
    <row r="9">
      <c r="A9" s="1"/>
      <c r="B9" s="1"/>
      <c r="C9" s="1"/>
      <c r="D9" s="1"/>
      <c r="E9" s="1"/>
    </row>
  </sheetData>
  <mergeCells count="2">
    <mergeCell ref="B1:E1"/>
    <mergeCell ref="C6:D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.14"/>
    <col customWidth="1" min="2" max="2" width="14.29"/>
    <col customWidth="1" min="3" max="14" width="12.29"/>
  </cols>
  <sheetData>
    <row r="1" ht="20.25" customHeight="1">
      <c r="A1" s="1"/>
      <c r="B1" s="2"/>
      <c r="C1" s="3"/>
      <c r="D1" s="3"/>
      <c r="E1" s="4"/>
      <c r="F1" s="8" t="s">
        <v>2</v>
      </c>
      <c r="G1" s="10"/>
      <c r="H1" s="10"/>
      <c r="I1" s="10"/>
      <c r="J1" s="10"/>
      <c r="K1" s="10"/>
      <c r="L1" s="10"/>
      <c r="M1" s="10"/>
      <c r="N1" s="10"/>
    </row>
    <row r="2" ht="19.5" customHeight="1">
      <c r="A2" s="1"/>
      <c r="B2" s="16">
        <v>2007.0</v>
      </c>
      <c r="C2" s="16">
        <v>2008.0</v>
      </c>
      <c r="D2" s="16">
        <v>2009.0</v>
      </c>
      <c r="E2" s="16">
        <v>2010.0</v>
      </c>
      <c r="F2" s="16">
        <v>2011.0</v>
      </c>
      <c r="G2" s="16">
        <v>2012.0</v>
      </c>
      <c r="H2" s="16">
        <v>2013.0</v>
      </c>
      <c r="I2" s="16">
        <v>2014.0</v>
      </c>
      <c r="J2" s="16">
        <v>2015.0</v>
      </c>
      <c r="K2" s="16">
        <v>2016.0</v>
      </c>
      <c r="L2" s="16">
        <v>2017.0</v>
      </c>
      <c r="M2" s="16">
        <v>2018.0</v>
      </c>
      <c r="N2" s="16">
        <v>2019.0</v>
      </c>
    </row>
    <row r="3" ht="20.25" customHeight="1">
      <c r="A3" s="1"/>
      <c r="B3" s="22">
        <v>1000000.0</v>
      </c>
      <c r="C3" s="22">
        <f t="shared" ref="C3:N3" si="1">B3*(1+$C$4)</f>
        <v>1110040.958</v>
      </c>
      <c r="D3" s="22">
        <f t="shared" si="1"/>
        <v>1232190.929</v>
      </c>
      <c r="E3" s="22">
        <f t="shared" si="1"/>
        <v>1367782.4</v>
      </c>
      <c r="F3" s="22">
        <f t="shared" si="1"/>
        <v>1518294.486</v>
      </c>
      <c r="G3" s="22">
        <f t="shared" si="1"/>
        <v>1685369.066</v>
      </c>
      <c r="H3" s="22">
        <f t="shared" si="1"/>
        <v>1870828.693</v>
      </c>
      <c r="I3" s="22">
        <f t="shared" si="1"/>
        <v>2076696.476</v>
      </c>
      <c r="J3" s="22">
        <f t="shared" si="1"/>
        <v>2305218.146</v>
      </c>
      <c r="K3" s="22">
        <f t="shared" si="1"/>
        <v>2558886.56</v>
      </c>
      <c r="L3" s="22">
        <f t="shared" si="1"/>
        <v>2840468.889</v>
      </c>
      <c r="M3" s="22">
        <f t="shared" si="1"/>
        <v>3153036.808</v>
      </c>
      <c r="N3" s="22">
        <f t="shared" si="1"/>
        <v>3500000</v>
      </c>
    </row>
    <row r="4">
      <c r="A4" s="1"/>
      <c r="B4" s="31" t="s">
        <v>12</v>
      </c>
      <c r="C4" s="47">
        <v>0.11004095833156247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>
      <c r="A5" s="1"/>
      <c r="B5" s="48" t="s">
        <v>16</v>
      </c>
      <c r="C5" s="49" t="s">
        <v>22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mergeCells count="1">
    <mergeCell ref="B1:E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.86"/>
    <col customWidth="1" min="3" max="3" width="15.57"/>
    <col customWidth="1" min="4" max="4" width="17.86"/>
    <col customWidth="1" min="5" max="5" width="16.57"/>
    <col customWidth="1" min="6" max="6" width="17.0"/>
    <col customWidth="1" min="7" max="7" width="4.43"/>
  </cols>
  <sheetData>
    <row r="1" ht="20.25" customHeight="1">
      <c r="A1" s="1"/>
      <c r="B1" s="2"/>
      <c r="C1" s="3"/>
      <c r="D1" s="3"/>
      <c r="E1" s="4"/>
      <c r="F1" s="5"/>
      <c r="G1" s="1"/>
    </row>
    <row r="2">
      <c r="A2" s="1"/>
      <c r="B2" s="6" t="s">
        <v>0</v>
      </c>
      <c r="C2" s="9" t="s">
        <v>1</v>
      </c>
      <c r="D2" s="9" t="s">
        <v>3</v>
      </c>
      <c r="E2" s="9" t="s">
        <v>4</v>
      </c>
      <c r="F2" s="12" t="s">
        <v>5</v>
      </c>
      <c r="G2" s="1"/>
    </row>
    <row r="3">
      <c r="A3" s="1"/>
      <c r="B3" s="14">
        <v>43466.0</v>
      </c>
      <c r="C3" s="15">
        <v>0.0</v>
      </c>
      <c r="D3" s="15">
        <v>1000000.0</v>
      </c>
      <c r="E3" s="6"/>
      <c r="F3" s="15"/>
      <c r="G3" s="1"/>
    </row>
    <row r="4">
      <c r="A4" s="1"/>
      <c r="B4" s="14">
        <f t="shared" ref="B4:B7" si="1">B3+25</f>
        <v>43491</v>
      </c>
      <c r="C4" s="15">
        <v>30000.0</v>
      </c>
      <c r="D4" s="15">
        <f t="shared" ref="D4:D16" si="2">D3+C4</f>
        <v>1030000</v>
      </c>
      <c r="E4" s="6">
        <f t="shared" ref="E4:E17" si="3">B4-B3</f>
        <v>25</v>
      </c>
      <c r="F4" s="15">
        <f>D3+C3</f>
        <v>1000000</v>
      </c>
      <c r="G4" s="1"/>
    </row>
    <row r="5">
      <c r="A5" s="1"/>
      <c r="B5" s="14">
        <f t="shared" si="1"/>
        <v>43516</v>
      </c>
      <c r="C5" s="15">
        <v>20000.0</v>
      </c>
      <c r="D5" s="15">
        <f t="shared" si="2"/>
        <v>1050000</v>
      </c>
      <c r="E5" s="6">
        <f t="shared" si="3"/>
        <v>25</v>
      </c>
      <c r="F5" s="15">
        <f t="shared" ref="F5:F17" si="4">D4</f>
        <v>1030000</v>
      </c>
      <c r="G5" s="1"/>
    </row>
    <row r="6">
      <c r="A6" s="1"/>
      <c r="B6" s="14">
        <f t="shared" si="1"/>
        <v>43541</v>
      </c>
      <c r="C6" s="15">
        <v>50000.0</v>
      </c>
      <c r="D6" s="15">
        <f t="shared" si="2"/>
        <v>1100000</v>
      </c>
      <c r="E6" s="6">
        <f t="shared" si="3"/>
        <v>25</v>
      </c>
      <c r="F6" s="15">
        <f t="shared" si="4"/>
        <v>1050000</v>
      </c>
      <c r="G6" s="1"/>
    </row>
    <row r="7">
      <c r="A7" s="1"/>
      <c r="B7" s="14">
        <f t="shared" si="1"/>
        <v>43566</v>
      </c>
      <c r="C7" s="15">
        <v>-6000.0</v>
      </c>
      <c r="D7" s="15">
        <f t="shared" si="2"/>
        <v>1094000</v>
      </c>
      <c r="E7" s="6">
        <f t="shared" si="3"/>
        <v>25</v>
      </c>
      <c r="F7" s="15">
        <f t="shared" si="4"/>
        <v>1100000</v>
      </c>
      <c r="G7" s="1"/>
    </row>
    <row r="8">
      <c r="A8" s="1"/>
      <c r="B8" s="14">
        <f t="shared" ref="B8:B12" si="5">B7+20</f>
        <v>43586</v>
      </c>
      <c r="C8" s="15">
        <v>-15000.0</v>
      </c>
      <c r="D8" s="15">
        <f t="shared" si="2"/>
        <v>1079000</v>
      </c>
      <c r="E8" s="6">
        <f t="shared" si="3"/>
        <v>20</v>
      </c>
      <c r="F8" s="15">
        <f t="shared" si="4"/>
        <v>1094000</v>
      </c>
      <c r="G8" s="1"/>
    </row>
    <row r="9">
      <c r="A9" s="1"/>
      <c r="B9" s="14">
        <f t="shared" si="5"/>
        <v>43606</v>
      </c>
      <c r="C9" s="15">
        <v>30000.0</v>
      </c>
      <c r="D9" s="15">
        <f t="shared" si="2"/>
        <v>1109000</v>
      </c>
      <c r="E9" s="6">
        <f t="shared" si="3"/>
        <v>20</v>
      </c>
      <c r="F9" s="15">
        <f t="shared" si="4"/>
        <v>1079000</v>
      </c>
      <c r="G9" s="1"/>
    </row>
    <row r="10">
      <c r="A10" s="1"/>
      <c r="B10" s="14">
        <f t="shared" si="5"/>
        <v>43626</v>
      </c>
      <c r="C10" s="15">
        <v>5000.0</v>
      </c>
      <c r="D10" s="15">
        <f t="shared" si="2"/>
        <v>1114000</v>
      </c>
      <c r="E10" s="6">
        <f t="shared" si="3"/>
        <v>20</v>
      </c>
      <c r="F10" s="15">
        <f t="shared" si="4"/>
        <v>1109000</v>
      </c>
      <c r="G10" s="1"/>
    </row>
    <row r="11">
      <c r="A11" s="1"/>
      <c r="B11" s="14">
        <f t="shared" si="5"/>
        <v>43646</v>
      </c>
      <c r="C11" s="15">
        <v>40000.0</v>
      </c>
      <c r="D11" s="15">
        <f t="shared" si="2"/>
        <v>1154000</v>
      </c>
      <c r="E11" s="6">
        <f t="shared" si="3"/>
        <v>20</v>
      </c>
      <c r="F11" s="15">
        <f t="shared" si="4"/>
        <v>1114000</v>
      </c>
      <c r="G11" s="1"/>
    </row>
    <row r="12">
      <c r="A12" s="1"/>
      <c r="B12" s="14">
        <f t="shared" si="5"/>
        <v>43666</v>
      </c>
      <c r="C12" s="15">
        <v>60000.0</v>
      </c>
      <c r="D12" s="15">
        <f t="shared" si="2"/>
        <v>1214000</v>
      </c>
      <c r="E12" s="6">
        <f t="shared" si="3"/>
        <v>20</v>
      </c>
      <c r="F12" s="15">
        <f t="shared" si="4"/>
        <v>1154000</v>
      </c>
      <c r="G12" s="1"/>
    </row>
    <row r="13">
      <c r="A13" s="1"/>
      <c r="B13" s="14">
        <f t="shared" ref="B13:B17" si="6">B12+33</f>
        <v>43699</v>
      </c>
      <c r="C13" s="15">
        <v>20000.0</v>
      </c>
      <c r="D13" s="15">
        <f t="shared" si="2"/>
        <v>1234000</v>
      </c>
      <c r="E13" s="6">
        <f t="shared" si="3"/>
        <v>33</v>
      </c>
      <c r="F13" s="15">
        <f t="shared" si="4"/>
        <v>1214000</v>
      </c>
      <c r="G13" s="1"/>
    </row>
    <row r="14">
      <c r="A14" s="1"/>
      <c r="B14" s="14">
        <f t="shared" si="6"/>
        <v>43732</v>
      </c>
      <c r="C14" s="15">
        <v>-50000.0</v>
      </c>
      <c r="D14" s="15">
        <f t="shared" si="2"/>
        <v>1184000</v>
      </c>
      <c r="E14" s="6">
        <f t="shared" si="3"/>
        <v>33</v>
      </c>
      <c r="F14" s="15">
        <f t="shared" si="4"/>
        <v>1234000</v>
      </c>
      <c r="G14" s="1"/>
    </row>
    <row r="15">
      <c r="A15" s="1"/>
      <c r="B15" s="14">
        <f t="shared" si="6"/>
        <v>43765</v>
      </c>
      <c r="C15" s="15">
        <v>10000.0</v>
      </c>
      <c r="D15" s="15">
        <f t="shared" si="2"/>
        <v>1194000</v>
      </c>
      <c r="E15" s="6">
        <f t="shared" si="3"/>
        <v>33</v>
      </c>
      <c r="F15" s="15">
        <f t="shared" si="4"/>
        <v>1184000</v>
      </c>
      <c r="G15" s="1"/>
    </row>
    <row r="16">
      <c r="A16" s="1"/>
      <c r="B16" s="14">
        <f t="shared" si="6"/>
        <v>43798</v>
      </c>
      <c r="C16" s="15">
        <v>50000.0</v>
      </c>
      <c r="D16" s="15">
        <f t="shared" si="2"/>
        <v>1244000</v>
      </c>
      <c r="E16" s="6">
        <f t="shared" si="3"/>
        <v>33</v>
      </c>
      <c r="F16" s="15">
        <f t="shared" si="4"/>
        <v>1194000</v>
      </c>
      <c r="G16" s="1"/>
    </row>
    <row r="17">
      <c r="A17" s="1"/>
      <c r="B17" s="14">
        <f t="shared" si="6"/>
        <v>43831</v>
      </c>
      <c r="C17" s="15">
        <v>0.0</v>
      </c>
      <c r="D17" s="15">
        <v>1500000.0</v>
      </c>
      <c r="E17" s="6">
        <f t="shared" si="3"/>
        <v>33</v>
      </c>
      <c r="F17" s="15">
        <f t="shared" si="4"/>
        <v>1244000</v>
      </c>
      <c r="G17" s="1"/>
    </row>
    <row r="18">
      <c r="A18" s="1"/>
      <c r="B18" s="25"/>
      <c r="C18" s="25"/>
      <c r="D18" s="25"/>
      <c r="E18" s="25"/>
      <c r="F18" s="26"/>
      <c r="G18" s="1"/>
    </row>
    <row r="19">
      <c r="A19" s="1"/>
      <c r="B19" s="27" t="s">
        <v>13</v>
      </c>
      <c r="C19" s="28"/>
      <c r="D19" s="30"/>
      <c r="E19" s="33">
        <f>SUMPRODUCT(F4:F17,E4:E17)/365</f>
        <v>1139205.479</v>
      </c>
      <c r="F19" s="30"/>
      <c r="G19" s="1"/>
    </row>
    <row r="20">
      <c r="A20" s="1"/>
      <c r="B20" s="35" t="s">
        <v>14</v>
      </c>
      <c r="C20" s="36"/>
      <c r="D20" s="37"/>
      <c r="E20" s="38" t="s">
        <v>15</v>
      </c>
      <c r="F20" s="37"/>
      <c r="G20" s="1"/>
    </row>
    <row r="21">
      <c r="A21" s="1"/>
      <c r="B21" s="27" t="s">
        <v>17</v>
      </c>
      <c r="C21" s="28"/>
      <c r="D21" s="30"/>
      <c r="E21" s="33">
        <f>D17-D16</f>
        <v>256000</v>
      </c>
      <c r="F21" s="30"/>
      <c r="G21" s="1"/>
    </row>
    <row r="22">
      <c r="A22" s="1"/>
      <c r="B22" s="41" t="s">
        <v>14</v>
      </c>
      <c r="C22" s="42"/>
      <c r="D22" s="43"/>
      <c r="E22" s="44" t="s">
        <v>19</v>
      </c>
      <c r="F22" s="43"/>
      <c r="G22" s="1"/>
    </row>
    <row r="23">
      <c r="A23" s="1"/>
      <c r="B23" s="45" t="s">
        <v>20</v>
      </c>
      <c r="C23" s="28"/>
      <c r="D23" s="30"/>
      <c r="E23" s="46">
        <f>E21/E19</f>
        <v>0.2247180202</v>
      </c>
      <c r="F23" s="30"/>
      <c r="G23" s="1"/>
    </row>
    <row r="24">
      <c r="A24" s="1"/>
      <c r="B24" s="41" t="s">
        <v>14</v>
      </c>
      <c r="C24" s="42"/>
      <c r="D24" s="43"/>
      <c r="E24" s="44" t="s">
        <v>21</v>
      </c>
      <c r="F24" s="43"/>
      <c r="G24" s="1"/>
    </row>
    <row r="25">
      <c r="A25" s="1"/>
      <c r="B25" s="26"/>
      <c r="C25" s="26"/>
      <c r="D25" s="26"/>
      <c r="E25" s="26"/>
      <c r="F25" s="26"/>
      <c r="G25" s="1"/>
    </row>
  </sheetData>
  <mergeCells count="13">
    <mergeCell ref="B22:D22"/>
    <mergeCell ref="E22:F22"/>
    <mergeCell ref="B23:D23"/>
    <mergeCell ref="E23:F23"/>
    <mergeCell ref="B24:D24"/>
    <mergeCell ref="E24:F24"/>
    <mergeCell ref="B1:E1"/>
    <mergeCell ref="B19:D19"/>
    <mergeCell ref="E19:F19"/>
    <mergeCell ref="B20:D20"/>
    <mergeCell ref="E20:F20"/>
    <mergeCell ref="B21:D21"/>
    <mergeCell ref="E21:F2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.86"/>
    <col customWidth="1" min="2" max="2" width="35.43"/>
    <col customWidth="1" min="3" max="3" width="31.29"/>
    <col customWidth="1" min="4" max="4" width="10.29"/>
  </cols>
  <sheetData>
    <row r="1" ht="20.25" customHeight="1">
      <c r="A1" s="1"/>
      <c r="B1" s="2"/>
      <c r="C1" s="4"/>
      <c r="D1" s="1"/>
    </row>
    <row r="2">
      <c r="A2" s="1"/>
      <c r="B2" s="6" t="s">
        <v>0</v>
      </c>
      <c r="C2" s="9" t="s">
        <v>1</v>
      </c>
      <c r="D2" s="1"/>
    </row>
    <row r="3">
      <c r="A3" s="1"/>
      <c r="B3" s="14">
        <v>43466.0</v>
      </c>
      <c r="C3" s="15">
        <v>1000000.0</v>
      </c>
      <c r="D3" s="1"/>
    </row>
    <row r="4">
      <c r="A4" s="1"/>
      <c r="B4" s="14">
        <f t="shared" ref="B4:B7" si="1">B3+25</f>
        <v>43491</v>
      </c>
      <c r="C4" s="15">
        <v>30000.0</v>
      </c>
      <c r="D4" s="1"/>
    </row>
    <row r="5">
      <c r="A5" s="1"/>
      <c r="B5" s="14">
        <f t="shared" si="1"/>
        <v>43516</v>
      </c>
      <c r="C5" s="15">
        <v>20000.0</v>
      </c>
      <c r="D5" s="1"/>
    </row>
    <row r="6">
      <c r="A6" s="1"/>
      <c r="B6" s="14">
        <f t="shared" si="1"/>
        <v>43541</v>
      </c>
      <c r="C6" s="15">
        <v>50000.0</v>
      </c>
      <c r="D6" s="1"/>
    </row>
    <row r="7">
      <c r="A7" s="1"/>
      <c r="B7" s="14">
        <f t="shared" si="1"/>
        <v>43566</v>
      </c>
      <c r="C7" s="15">
        <v>-6000.0</v>
      </c>
      <c r="D7" s="1"/>
    </row>
    <row r="8">
      <c r="A8" s="1"/>
      <c r="B8" s="14">
        <f t="shared" ref="B8:B12" si="2">B7+20</f>
        <v>43586</v>
      </c>
      <c r="C8" s="15">
        <v>-15000.0</v>
      </c>
      <c r="D8" s="1"/>
    </row>
    <row r="9">
      <c r="A9" s="1"/>
      <c r="B9" s="14">
        <f t="shared" si="2"/>
        <v>43606</v>
      </c>
      <c r="C9" s="15">
        <v>30000.0</v>
      </c>
      <c r="D9" s="1"/>
    </row>
    <row r="10">
      <c r="A10" s="1"/>
      <c r="B10" s="14">
        <f t="shared" si="2"/>
        <v>43626</v>
      </c>
      <c r="C10" s="15">
        <v>5000.0</v>
      </c>
      <c r="D10" s="1"/>
    </row>
    <row r="11">
      <c r="A11" s="1"/>
      <c r="B11" s="14">
        <f t="shared" si="2"/>
        <v>43646</v>
      </c>
      <c r="C11" s="15">
        <v>40000.0</v>
      </c>
      <c r="D11" s="1"/>
    </row>
    <row r="12">
      <c r="A12" s="1"/>
      <c r="B12" s="14">
        <f t="shared" si="2"/>
        <v>43666</v>
      </c>
      <c r="C12" s="15">
        <v>60000.0</v>
      </c>
      <c r="D12" s="1"/>
    </row>
    <row r="13">
      <c r="A13" s="1"/>
      <c r="B13" s="14">
        <f t="shared" ref="B13:B16" si="3">B12+33</f>
        <v>43699</v>
      </c>
      <c r="C13" s="15">
        <v>20000.0</v>
      </c>
      <c r="D13" s="1"/>
    </row>
    <row r="14">
      <c r="A14" s="1"/>
      <c r="B14" s="14">
        <f t="shared" si="3"/>
        <v>43732</v>
      </c>
      <c r="C14" s="15">
        <v>-50000.0</v>
      </c>
      <c r="D14" s="1"/>
    </row>
    <row r="15">
      <c r="A15" s="1"/>
      <c r="B15" s="14">
        <f t="shared" si="3"/>
        <v>43765</v>
      </c>
      <c r="C15" s="15">
        <v>10000.0</v>
      </c>
      <c r="D15" s="1"/>
    </row>
    <row r="16">
      <c r="A16" s="1"/>
      <c r="B16" s="14">
        <f t="shared" si="3"/>
        <v>43798</v>
      </c>
      <c r="C16" s="15">
        <v>50000.0</v>
      </c>
      <c r="D16" s="1"/>
    </row>
    <row r="17">
      <c r="A17" s="1"/>
      <c r="B17" s="50">
        <v>43831.0</v>
      </c>
      <c r="C17" s="15">
        <v>-1500000.0</v>
      </c>
      <c r="D17" s="1"/>
    </row>
    <row r="18">
      <c r="A18" s="1"/>
      <c r="B18" s="1"/>
      <c r="C18" s="1"/>
      <c r="D18" s="1"/>
    </row>
    <row r="19">
      <c r="A19" s="1"/>
      <c r="B19" s="45" t="s">
        <v>20</v>
      </c>
      <c r="C19" s="52">
        <f>XIRR(C3:C17,B3:B17)</f>
        <v>0.2255560791</v>
      </c>
      <c r="D19" s="1"/>
    </row>
    <row r="20">
      <c r="A20" s="1"/>
      <c r="B20" s="35" t="s">
        <v>14</v>
      </c>
      <c r="C20" s="53" t="s">
        <v>23</v>
      </c>
      <c r="D20" s="1"/>
    </row>
    <row r="21">
      <c r="A21" s="1"/>
      <c r="B21" s="26"/>
      <c r="C21" s="26"/>
      <c r="D21" s="1"/>
    </row>
  </sheetData>
  <mergeCells count="1">
    <mergeCell ref="B1:C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.86"/>
    <col customWidth="1" min="2" max="2" width="35.43"/>
    <col customWidth="1" min="3" max="3" width="31.29"/>
    <col customWidth="1" min="4" max="4" width="10.29"/>
  </cols>
  <sheetData>
    <row r="1" ht="20.25" customHeight="1">
      <c r="A1" s="1"/>
      <c r="B1" s="2"/>
      <c r="C1" s="4"/>
      <c r="D1" s="1"/>
    </row>
    <row r="2">
      <c r="A2" s="1"/>
      <c r="B2" s="6" t="s">
        <v>0</v>
      </c>
      <c r="C2" s="9" t="s">
        <v>1</v>
      </c>
      <c r="D2" s="1"/>
    </row>
    <row r="3">
      <c r="A3" s="1"/>
      <c r="B3" s="51">
        <v>41640.0</v>
      </c>
      <c r="C3" s="15">
        <v>1000000.0</v>
      </c>
      <c r="D3" s="1"/>
    </row>
    <row r="4">
      <c r="A4" s="1"/>
      <c r="B4" s="14">
        <f>B3+67</f>
        <v>41707</v>
      </c>
      <c r="C4" s="15">
        <v>30000.0</v>
      </c>
      <c r="D4" s="1"/>
    </row>
    <row r="5">
      <c r="A5" s="1"/>
      <c r="B5" s="14">
        <f t="shared" ref="B5:B16" si="1">B4+157</f>
        <v>41864</v>
      </c>
      <c r="C5" s="15">
        <v>20000.0</v>
      </c>
      <c r="D5" s="1"/>
    </row>
    <row r="6">
      <c r="A6" s="1"/>
      <c r="B6" s="14">
        <f t="shared" si="1"/>
        <v>42021</v>
      </c>
      <c r="C6" s="15">
        <v>50000.0</v>
      </c>
      <c r="D6" s="1"/>
    </row>
    <row r="7">
      <c r="A7" s="1"/>
      <c r="B7" s="14">
        <f t="shared" si="1"/>
        <v>42178</v>
      </c>
      <c r="C7" s="15">
        <v>-6000.0</v>
      </c>
      <c r="D7" s="1"/>
    </row>
    <row r="8">
      <c r="A8" s="1"/>
      <c r="B8" s="14">
        <f t="shared" si="1"/>
        <v>42335</v>
      </c>
      <c r="C8" s="15">
        <v>-15000.0</v>
      </c>
      <c r="D8" s="1"/>
    </row>
    <row r="9">
      <c r="A9" s="1"/>
      <c r="B9" s="14">
        <f t="shared" si="1"/>
        <v>42492</v>
      </c>
      <c r="C9" s="15">
        <v>30000.0</v>
      </c>
      <c r="D9" s="1"/>
    </row>
    <row r="10">
      <c r="A10" s="1"/>
      <c r="B10" s="14">
        <f t="shared" si="1"/>
        <v>42649</v>
      </c>
      <c r="C10" s="15">
        <v>5000.0</v>
      </c>
      <c r="D10" s="1"/>
    </row>
    <row r="11">
      <c r="A11" s="1"/>
      <c r="B11" s="14">
        <f t="shared" si="1"/>
        <v>42806</v>
      </c>
      <c r="C11" s="54">
        <v>40000.0</v>
      </c>
      <c r="D11" s="1"/>
    </row>
    <row r="12">
      <c r="A12" s="1"/>
      <c r="B12" s="14">
        <f t="shared" si="1"/>
        <v>42963</v>
      </c>
      <c r="C12" s="15">
        <v>60000.0</v>
      </c>
      <c r="D12" s="1"/>
    </row>
    <row r="13">
      <c r="A13" s="1"/>
      <c r="B13" s="14">
        <f t="shared" si="1"/>
        <v>43120</v>
      </c>
      <c r="C13" s="15">
        <v>20000.0</v>
      </c>
      <c r="D13" s="1"/>
    </row>
    <row r="14">
      <c r="A14" s="1"/>
      <c r="B14" s="14">
        <f t="shared" si="1"/>
        <v>43277</v>
      </c>
      <c r="C14" s="15">
        <v>-50000.0</v>
      </c>
      <c r="D14" s="1"/>
    </row>
    <row r="15">
      <c r="A15" s="1"/>
      <c r="B15" s="14">
        <f t="shared" si="1"/>
        <v>43434</v>
      </c>
      <c r="C15" s="15">
        <v>10000.0</v>
      </c>
      <c r="D15" s="1"/>
    </row>
    <row r="16">
      <c r="A16" s="1"/>
      <c r="B16" s="14">
        <f t="shared" si="1"/>
        <v>43591</v>
      </c>
      <c r="C16" s="15">
        <v>50000.0</v>
      </c>
      <c r="D16" s="1"/>
    </row>
    <row r="17">
      <c r="A17" s="1"/>
      <c r="B17" s="50">
        <v>43831.0</v>
      </c>
      <c r="C17" s="54">
        <v>-2500000.0</v>
      </c>
      <c r="D17" s="1"/>
    </row>
    <row r="18">
      <c r="A18" s="1"/>
      <c r="B18" s="1"/>
      <c r="C18" s="1"/>
      <c r="D18" s="1"/>
    </row>
    <row r="19">
      <c r="A19" s="1"/>
      <c r="B19" s="45" t="s">
        <v>20</v>
      </c>
      <c r="C19" s="52">
        <f>XIRR(C3:C17,B3:B17)</f>
        <v>0.1331710416</v>
      </c>
      <c r="D19" s="1"/>
    </row>
    <row r="20">
      <c r="A20" s="1"/>
      <c r="B20" s="35" t="s">
        <v>14</v>
      </c>
      <c r="C20" s="53" t="s">
        <v>23</v>
      </c>
      <c r="D20" s="1"/>
    </row>
    <row r="21">
      <c r="A21" s="1"/>
      <c r="B21" s="26"/>
      <c r="C21" s="26"/>
      <c r="D21" s="1"/>
    </row>
  </sheetData>
  <mergeCells count="1">
    <mergeCell ref="B1:C1"/>
  </mergeCells>
  <drawing r:id="rId1"/>
</worksheet>
</file>